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Mon plan" sheetId="2" state="visible" r:id="rId4"/>
    <sheet name="Exemple" sheetId="3" state="visible" r:id="rId5"/>
  </sheets>
  <definedNames>
    <definedName function="false" hidden="false" localSheetId="2" name="_xlnm.Print_Titles" vbProcedure="false">Exemple!$7:$7</definedName>
    <definedName function="false" hidden="false" localSheetId="1" name="_xlnm.Print_Titles" vbProcedure="false">'Mon plan'!$7:$7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<sst xmlns="http://schemas.openxmlformats.org/spreadsheetml/2006/main" count="111" uniqueCount="65">
  <si>
    <t xml:space="preserve">Plan de trésorerie sur 12 mois — mode d’emploi</t>
  </si>
  <si>
    <t xml:space="preserve">En 4 étapes</t>
  </si>
  <si>
    <t xml:space="preserve">1. Onglet « Mon plan » : indique le premier mois, l’argent sur ton compte pro au début de ce mois, et ton seuil d’alerte.</t>
  </si>
  <si>
    <t xml:space="preserve">2. Encaissements : pour chaque mois, ce que tu vas réellement recevoir (au mois du paiement, pas de la facture).</t>
  </si>
  <si>
    <t xml:space="preserve">3. Décaissements : tout ce qui sort, y compris les échéances qui tombent avec un décalage (cotisations, TVA, impôt, CFE).</t>
  </si>
  <si>
    <t xml:space="preserve">4. Lis la ligne « Trésorerie en fin de mois » : orange = sous ton seuil, rouge = découvert. Anticipe ces mois-là dès maintenant.</t>
  </si>
  <si>
    <t xml:space="preserve">Les couleurs</t>
  </si>
  <si>
    <t xml:space="preserve">Cases jaunes, chiffres en bleu : ce que tu remplis.</t>
  </si>
  <si>
    <t xml:space="preserve">Cases blanches, chiffres en noir : calculées automatiquement, n’y touche pas.</t>
  </si>
  <si>
    <t xml:space="preserve">Chaque mois (15 minutes)</t>
  </si>
  <si>
    <t xml:space="preserve">Remplace le prévisionnel du mois écoulé par le réel (relevé bancaire), ajoute les nouvelles factures et décale ce qui a pris du retard.</t>
  </si>
  <si>
    <t xml:space="preserve">Pour garder 12 mois devant toi : change le « Premier mois du plan », puis recopie les colonnes d’un cran vers la gauche.</t>
  </si>
  <si>
    <t xml:space="preserve">Pour aller plus loin</t>
  </si>
  <si>
    <t xml:space="preserve">L’onglet « Exemple » montre un plan rempli avec des chiffres fictifs.</t>
  </si>
  <si>
    <t xml:space="preserve">Le guide complet (où placer chaque échéance, deux exemples commentés, quoi faire si le solde passe dans le rouge) :</t>
  </si>
  <si>
    <t xml:space="preserve">https://www.lelabentrepreneur.com/gerer-son-entreprise/</t>
  </si>
  <si>
    <t xml:space="preserve">Ce modèle est informatif et ne remplace pas l’avis d’un expert-comptable. Les règles et les dates évoluent : vérifie-les sur les sites officiels.</t>
  </si>
  <si>
    <t xml:space="preserve">Plan de trésorerie sur 12 mois</t>
  </si>
  <si>
    <t xml:space="preserve">Remplis les cases jaunes. Tout le reste se calcule seul. Modèle offert par lelabentrepreneur.com</t>
  </si>
  <si>
    <t xml:space="preserve">Premier mois du plan</t>
  </si>
  <si>
    <t xml:space="preserve">Trésorerie au début du premier mois</t>
  </si>
  <si>
    <t xml:space="preserve">Seuil d'alerte (la réserve sous laquelle tu ne veux pas descendre)</t>
  </si>
  <si>
    <t xml:space="preserve">À quoi penser</t>
  </si>
  <si>
    <t xml:space="preserve">Total</t>
  </si>
  <si>
    <t xml:space="preserve">ENCAISSEMENTS (ce qui entre sur le compte)</t>
  </si>
  <si>
    <t xml:space="preserve">Ventes encaissées</t>
  </si>
  <si>
    <t xml:space="preserve">L'argent réellement reçu ce mois-là (TTC si tu factures la TVA), pas le montant facturé.</t>
  </si>
  <si>
    <t xml:space="preserve">Remboursement de TVA</t>
  </si>
  <si>
    <t xml:space="preserve">Seulement si tu attends un crédit de TVA.</t>
  </si>
  <si>
    <t xml:space="preserve">Apport, prêt ou subvention</t>
  </si>
  <si>
    <t xml:space="preserve">Le mois où l'argent arrive sur le compte.</t>
  </si>
  <si>
    <t xml:space="preserve">Autres encaissements</t>
  </si>
  <si>
    <t xml:space="preserve">Total des encaissements</t>
  </si>
  <si>
    <t xml:space="preserve">DÉCAISSEMENTS (ce qui sort du compte)</t>
  </si>
  <si>
    <t xml:space="preserve">Achats et sous-traitance</t>
  </si>
  <si>
    <t xml:space="preserve">TTC, au mois du paiement.</t>
  </si>
  <si>
    <t xml:space="preserve">Loyer et charges</t>
  </si>
  <si>
    <t xml:space="preserve">Logiciels et abonnements</t>
  </si>
  <si>
    <t xml:space="preserve">Assurances et frais bancaires</t>
  </si>
  <si>
    <t xml:space="preserve">Matériel et déplacements</t>
  </si>
  <si>
    <t xml:space="preserve">Salaires nets</t>
  </si>
  <si>
    <t xml:space="preserve">Si tu as des salariés.</t>
  </si>
  <si>
    <t xml:space="preserve">Ta rémunération</t>
  </si>
  <si>
    <t xml:space="preserve">Ce que tu te verses (société) ou prélèves (entreprise individuelle).</t>
  </si>
  <si>
    <t xml:space="preserve">Cotisations sociales</t>
  </si>
  <si>
    <t xml:space="preserve">Urssaf, DSN, retraite : au mois où elles sont prélevées (voir le tableau des échéances du guide).</t>
  </si>
  <si>
    <t xml:space="preserve">TVA à reverser</t>
  </si>
  <si>
    <t xml:space="preserve">Au mois de la déclaration, pas au mois de la vente.</t>
  </si>
  <si>
    <t xml:space="preserve">Impôt (prélèvement à la source ou IS)</t>
  </si>
  <si>
    <t xml:space="preserve">Acomptes compris.</t>
  </si>
  <si>
    <t xml:space="preserve">CFE</t>
  </si>
  <si>
    <t xml:space="preserve">En général une fois par an, en fin d’année (vérifie ton avis sur impots.gouv.fr).</t>
  </si>
  <si>
    <t xml:space="preserve">Remboursement d'emprunt</t>
  </si>
  <si>
    <t xml:space="preserve">Autres décaissements</t>
  </si>
  <si>
    <t xml:space="preserve">Total des décaissements</t>
  </si>
  <si>
    <t xml:space="preserve">Solde du mois (entrées − sorties)</t>
  </si>
  <si>
    <t xml:space="preserve">Trésorerie en début de mois</t>
  </si>
  <si>
    <t xml:space="preserve">Trésorerie en fin de mois</t>
  </si>
  <si>
    <t xml:space="preserve">Alerte</t>
  </si>
  <si>
    <t xml:space="preserve">En résumé</t>
  </si>
  <si>
    <t xml:space="preserve">Trésorerie la plus basse sur 12 mois</t>
  </si>
  <si>
    <t xml:space="preserve">Mois concerné</t>
  </si>
  <si>
    <t xml:space="preserve">Mois sous le seuil ou à découvert</t>
  </si>
  <si>
    <t xml:space="preserve">Trésorerie à la fin des 12 mois</t>
  </si>
  <si>
    <t xml:space="preserve">Plan de trésorerie sur 12 mois — exemple (chiffres fictifs)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</si>
</sst>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#,##0&quot; €&quot;;\-#,##0&quot; €&quot;;\-"/>
    <numFmt numFmtId="167" formatCode="mmm\ 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2F6B57"/>
      <name val="Arial"/>
      <family val="0"/>
      <charset val="1"/>
    </font>
    <font>
      <b val="true"/>
      <sz val="11"/>
      <color rgb="FF2F6B57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u val="single"/>
      <sz val="11"/>
      <color rgb="FF0563C1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.5"/>
      <color rgb="FF777777"/>
      <name val="Arial"/>
      <family val="0"/>
      <charset val="1"/>
    </font>
    <font>
      <sz val="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C2"/>
        <bgColor rgb="FFFCE8B2"/>
      </patternFill>
    </fill>
    <fill>
      <patternFill patternType="solid">
        <fgColor rgb="FF2F6B57"/>
        <bgColor rgb="FF2E7D32"/>
      </patternFill>
    </fill>
    <fill>
      <patternFill patternType="solid">
        <fgColor rgb="FFF6F3EC"/>
        <bgColor rgb="FFE3EFEA"/>
      </patternFill>
    </fill>
    <fill>
      <patternFill patternType="solid">
        <fgColor rgb="FFE3EFEA"/>
        <bgColor rgb="FFF6F3E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 style="thin">
        <color rgb="FFFFFFFF"/>
      </right>
      <top/>
      <bottom style="thin">
        <color rgb="FFFFFFFF"/>
      </bottom>
      <diagonal/>
    </border>
    <border diagonalUp="false" diagonalDown="false">
      <left/>
      <right/>
      <top style="thin">
        <color rgb="FF999999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12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9C0006"/>
      </font>
      <fill>
        <patternFill>
          <bgColor rgb="FFF4C7C3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CE8B2"/>
        </patternFill>
      </fill>
    </dxf>
    <dxf>
      <font>
        <name val="Arial"/>
        <charset val="1"/>
        <family val="0"/>
        <b val="1"/>
        <color rgb="FF9C0006"/>
      </font>
    </dxf>
    <dxf>
      <font>
        <name val="Arial"/>
        <charset val="1"/>
        <family val="0"/>
        <b val="1"/>
        <color rgb="FF8A5A00"/>
      </font>
    </dxf>
    <dxf>
      <font>
        <name val="Arial"/>
        <charset val="1"/>
        <family val="0"/>
        <color rgb="FF2E7D32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A5A00"/>
      <rgbColor rgb="FF800080"/>
      <rgbColor rgb="FF2F6B57"/>
      <rgbColor rgb="FFC0C0C0"/>
      <rgbColor rgb="FF777777"/>
      <rgbColor rgb="FF9999FF"/>
      <rgbColor rgb="FF993366"/>
      <rgbColor rgb="FFFFF4C2"/>
      <rgbColor rgb="FFE3EFEA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3EC"/>
      <rgbColor rgb="FFCCFFCC"/>
      <rgbColor rgb="FFFCE8B2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2E7D32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lelabentrepreneur.com/gerer-son-entreprise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8.55" hidden="false" customHeight="false" outlineLevel="0" collapsed="false">
      <c r="B1" s="1" t="s">
        <v>0</v>
      </c>
    </row>
    <row r="3" customFormat="false" ht="15" hidden="false" customHeight="false" outlineLevel="0" collapsed="false">
      <c r="B3" s="2" t="s">
        <v>1</v>
      </c>
    </row>
    <row r="5" customFormat="false" ht="26.85" hidden="false" customHeight="false" outlineLevel="0" collapsed="false">
      <c r="B5" s="3" t="s">
        <v>2</v>
      </c>
    </row>
    <row r="6" customFormat="false" ht="26.85" hidden="false" customHeight="false" outlineLevel="0" collapsed="false">
      <c r="B6" s="3" t="s">
        <v>3</v>
      </c>
    </row>
    <row r="7" customFormat="false" ht="26.85" hidden="false" customHeight="false" outlineLevel="0" collapsed="false">
      <c r="B7" s="3" t="s">
        <v>4</v>
      </c>
    </row>
    <row r="8" customFormat="false" ht="26.85" hidden="false" customHeight="false" outlineLevel="0" collapsed="false">
      <c r="B8" s="3" t="s">
        <v>5</v>
      </c>
    </row>
    <row r="9" customFormat="false" ht="15" hidden="false" customHeight="false" outlineLevel="0" collapsed="false">
      <c r="B9" s="2" t="s">
        <v>6</v>
      </c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2" t="s">
        <v>9</v>
      </c>
    </row>
    <row r="15" customFormat="false" ht="26.85" hidden="false" customHeight="false" outlineLevel="0" collapsed="false">
      <c r="B15" s="3" t="s">
        <v>10</v>
      </c>
    </row>
    <row r="16" customFormat="false" ht="26.8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2" t="s">
        <v>12</v>
      </c>
    </row>
    <row r="19" customFormat="false" ht="15" hidden="false" customHeight="false" outlineLevel="0" collapsed="false">
      <c r="B19" s="3" t="s">
        <v>13</v>
      </c>
    </row>
    <row r="20" customFormat="false" ht="26.85" hidden="false" customHeight="false" outlineLevel="0" collapsed="false">
      <c r="B20" s="3" t="s">
        <v>14</v>
      </c>
    </row>
    <row r="21" customFormat="false" ht="15" hidden="false" customHeight="false" outlineLevel="0" collapsed="false">
      <c r="B21" s="5" t="s">
        <v>15</v>
      </c>
    </row>
    <row r="22" customFormat="false" ht="26.85" hidden="false" customHeight="false" outlineLevel="0" collapsed="false">
      <c r="B22" s="3" t="s">
        <v>16</v>
      </c>
    </row>
  </sheetData>
  <hyperlinks>
    <hyperlink ref="B21" r:id="rId1" display="https://www.lelabentrepreneur.com/gerer-son-entreprise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46"/>
    <col collapsed="false" customWidth="true" hidden="false" outlineLevel="0" max="15" min="3" style="0" width="11.5"/>
  </cols>
  <sheetData>
    <row r="1" customFormat="false" ht="18.55" hidden="false" customHeight="false" outlineLevel="0" collapsed="false">
      <c r="A1" s="1" t="s">
        <v>17</v>
      </c>
    </row>
    <row r="2" customFormat="false" ht="15" hidden="false" customHeight="false" outlineLevel="0" collapsed="false">
      <c r="A2" s="6" t="s">
        <v>18</v>
      </c>
    </row>
    <row r="3" customFormat="false" ht="15" hidden="false" customHeight="false" outlineLevel="0" collapsed="false">
      <c r="A3" s="7" t="s">
        <v>19</v>
      </c>
      <c r="C3" s="8" t="n">
        <v>46327</v>
      </c>
      <c r="D3" s="8"/>
    </row>
    <row r="4" customFormat="false" ht="15" hidden="false" customHeight="false" outlineLevel="0" collapsed="false">
      <c r="A4" s="7" t="s">
        <v>20</v>
      </c>
      <c r="C4" s="9" t="n">
        <v>0</v>
      </c>
      <c r="D4" s="9"/>
    </row>
    <row r="5" customFormat="false" ht="15" hidden="false" customHeight="false" outlineLevel="0" collapsed="false">
      <c r="A5" s="7" t="s">
        <v>21</v>
      </c>
      <c r="C5" s="9" t="n">
        <v>0</v>
      </c>
      <c r="D5" s="9"/>
    </row>
    <row r="7" customFormat="false" ht="19.5" hidden="false" customHeight="true" outlineLevel="0" collapsed="false">
      <c r="A7" s="10"/>
      <c r="B7" s="10" t="s">
        <v>22</v>
      </c>
      <c r="C7" s="11" t="n">
        <f aca="false">$C$3</f>
        <v>46327</v>
      </c>
      <c r="D7" s="11" t="n">
        <f aca="false">EDATE($C$3,1)</f>
        <v>46357</v>
      </c>
      <c r="E7" s="11" t="n">
        <f aca="false">EDATE($C$3,2)</f>
        <v>46388</v>
      </c>
      <c r="F7" s="11" t="n">
        <f aca="false">EDATE($C$3,3)</f>
        <v>46419</v>
      </c>
      <c r="G7" s="11" t="n">
        <f aca="false">EDATE($C$3,4)</f>
        <v>46447</v>
      </c>
      <c r="H7" s="11" t="n">
        <f aca="false">EDATE($C$3,5)</f>
        <v>46478</v>
      </c>
      <c r="I7" s="11" t="n">
        <f aca="false">EDATE($C$3,6)</f>
        <v>46508</v>
      </c>
      <c r="J7" s="11" t="n">
        <f aca="false">EDATE($C$3,7)</f>
        <v>46539</v>
      </c>
      <c r="K7" s="11" t="n">
        <f aca="false">EDATE($C$3,8)</f>
        <v>46569</v>
      </c>
      <c r="L7" s="11" t="n">
        <f aca="false">EDATE($C$3,9)</f>
        <v>46600</v>
      </c>
      <c r="M7" s="11" t="n">
        <f aca="false">EDATE($C$3,10)</f>
        <v>46631</v>
      </c>
      <c r="N7" s="11" t="n">
        <f aca="false">EDATE($C$3,11)</f>
        <v>46661</v>
      </c>
      <c r="O7" s="12" t="s">
        <v>23</v>
      </c>
    </row>
    <row r="8" customFormat="false" ht="15" hidden="false" customHeight="false" outlineLevel="0" collapsed="false">
      <c r="A8" s="13" t="s">
        <v>24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customFormat="false" ht="24" hidden="false" customHeight="true" outlineLevel="0" collapsed="false">
      <c r="A9" s="15" t="s">
        <v>25</v>
      </c>
      <c r="B9" s="16" t="s">
        <v>26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8" t="n">
        <f aca="false">SUM(C9:N9)</f>
        <v>0</v>
      </c>
    </row>
    <row r="10" customFormat="false" ht="15.75" hidden="false" customHeight="true" outlineLevel="0" collapsed="false">
      <c r="A10" s="15" t="s">
        <v>27</v>
      </c>
      <c r="B10" s="16" t="s">
        <v>28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 t="n">
        <f aca="false">SUM(C10:N10)</f>
        <v>0</v>
      </c>
    </row>
    <row r="11" customFormat="false" ht="15.75" hidden="false" customHeight="true" outlineLevel="0" collapsed="false">
      <c r="A11" s="15" t="s">
        <v>29</v>
      </c>
      <c r="B11" s="16" t="s">
        <v>30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 t="n">
        <f aca="false">SUM(C11:N11)</f>
        <v>0</v>
      </c>
    </row>
    <row r="12" customFormat="false" ht="15.75" hidden="false" customHeight="true" outlineLevel="0" collapsed="false">
      <c r="A12" s="15" t="s">
        <v>31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8" t="n">
        <f aca="false">SUM(C12:N12)</f>
        <v>0</v>
      </c>
    </row>
    <row r="13" customFormat="false" ht="15" hidden="false" customHeight="false" outlineLevel="0" collapsed="false">
      <c r="A13" s="7" t="s">
        <v>32</v>
      </c>
      <c r="C13" s="19" t="n">
        <f aca="false">SUM(C9:C12)</f>
        <v>0</v>
      </c>
      <c r="D13" s="19" t="n">
        <f aca="false">SUM(D9:D12)</f>
        <v>0</v>
      </c>
      <c r="E13" s="19" t="n">
        <f aca="false">SUM(E9:E12)</f>
        <v>0</v>
      </c>
      <c r="F13" s="19" t="n">
        <f aca="false">SUM(F9:F12)</f>
        <v>0</v>
      </c>
      <c r="G13" s="19" t="n">
        <f aca="false">SUM(G9:G12)</f>
        <v>0</v>
      </c>
      <c r="H13" s="19" t="n">
        <f aca="false">SUM(H9:H12)</f>
        <v>0</v>
      </c>
      <c r="I13" s="19" t="n">
        <f aca="false">SUM(I9:I12)</f>
        <v>0</v>
      </c>
      <c r="J13" s="19" t="n">
        <f aca="false">SUM(J9:J12)</f>
        <v>0</v>
      </c>
      <c r="K13" s="19" t="n">
        <f aca="false">SUM(K9:K12)</f>
        <v>0</v>
      </c>
      <c r="L13" s="19" t="n">
        <f aca="false">SUM(L9:L12)</f>
        <v>0</v>
      </c>
      <c r="M13" s="19" t="n">
        <f aca="false">SUM(M9:M12)</f>
        <v>0</v>
      </c>
      <c r="N13" s="19" t="n">
        <f aca="false">SUM(N9:N12)</f>
        <v>0</v>
      </c>
      <c r="O13" s="19" t="n">
        <f aca="false">SUM(O9:O12)</f>
        <v>0</v>
      </c>
    </row>
    <row r="15" customFormat="false" ht="15" hidden="false" customHeight="false" outlineLevel="0" collapsed="false">
      <c r="A15" s="13" t="s">
        <v>33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customFormat="false" ht="15.75" hidden="false" customHeight="true" outlineLevel="0" collapsed="false">
      <c r="A16" s="15" t="s">
        <v>34</v>
      </c>
      <c r="B16" s="16" t="s">
        <v>35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8" t="n">
        <f aca="false">SUM(C16:N16)</f>
        <v>0</v>
      </c>
    </row>
    <row r="17" customFormat="false" ht="15.75" hidden="false" customHeight="true" outlineLevel="0" collapsed="false">
      <c r="A17" s="15" t="s">
        <v>36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 t="n">
        <f aca="false">SUM(C17:N17)</f>
        <v>0</v>
      </c>
    </row>
    <row r="18" customFormat="false" ht="15.75" hidden="false" customHeight="true" outlineLevel="0" collapsed="false">
      <c r="A18" s="15" t="s">
        <v>37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8" t="n">
        <f aca="false">SUM(C18:N18)</f>
        <v>0</v>
      </c>
    </row>
    <row r="19" customFormat="false" ht="15.75" hidden="false" customHeight="true" outlineLevel="0" collapsed="false">
      <c r="A19" s="15" t="s">
        <v>38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8" t="n">
        <f aca="false">SUM(C19:N19)</f>
        <v>0</v>
      </c>
    </row>
    <row r="20" customFormat="false" ht="15.75" hidden="false" customHeight="true" outlineLevel="0" collapsed="false">
      <c r="A20" s="15" t="s">
        <v>39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8" t="n">
        <f aca="false">SUM(C20:N20)</f>
        <v>0</v>
      </c>
    </row>
    <row r="21" customFormat="false" ht="15.75" hidden="false" customHeight="true" outlineLevel="0" collapsed="false">
      <c r="A21" s="15" t="s">
        <v>40</v>
      </c>
      <c r="B21" s="16" t="s">
        <v>41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8" t="n">
        <f aca="false">SUM(C21:N21)</f>
        <v>0</v>
      </c>
    </row>
    <row r="22" customFormat="false" ht="24" hidden="false" customHeight="true" outlineLevel="0" collapsed="false">
      <c r="A22" s="15" t="s">
        <v>42</v>
      </c>
      <c r="B22" s="16" t="s">
        <v>43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8" t="n">
        <f aca="false">SUM(C22:N22)</f>
        <v>0</v>
      </c>
    </row>
    <row r="23" customFormat="false" ht="24" hidden="false" customHeight="true" outlineLevel="0" collapsed="false">
      <c r="A23" s="15" t="s">
        <v>44</v>
      </c>
      <c r="B23" s="16" t="s">
        <v>45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 t="n">
        <f aca="false">SUM(C23:N23)</f>
        <v>0</v>
      </c>
    </row>
    <row r="24" customFormat="false" ht="24" hidden="false" customHeight="true" outlineLevel="0" collapsed="false">
      <c r="A24" s="15" t="s">
        <v>46</v>
      </c>
      <c r="B24" s="16" t="s">
        <v>47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8" t="n">
        <f aca="false">SUM(C24:N24)</f>
        <v>0</v>
      </c>
    </row>
    <row r="25" customFormat="false" ht="15.75" hidden="false" customHeight="true" outlineLevel="0" collapsed="false">
      <c r="A25" s="15" t="s">
        <v>48</v>
      </c>
      <c r="B25" s="16" t="s">
        <v>49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8" t="n">
        <f aca="false">SUM(C25:N25)</f>
        <v>0</v>
      </c>
    </row>
    <row r="26" customFormat="false" ht="24" hidden="false" customHeight="true" outlineLevel="0" collapsed="false">
      <c r="A26" s="15" t="s">
        <v>50</v>
      </c>
      <c r="B26" s="16" t="s">
        <v>51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8" t="n">
        <f aca="false">SUM(C26:N26)</f>
        <v>0</v>
      </c>
    </row>
    <row r="27" customFormat="false" ht="15.75" hidden="false" customHeight="true" outlineLevel="0" collapsed="false">
      <c r="A27" s="15" t="s">
        <v>52</v>
      </c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8" t="n">
        <f aca="false">SUM(C27:N27)</f>
        <v>0</v>
      </c>
    </row>
    <row r="28" customFormat="false" ht="15.75" hidden="false" customHeight="true" outlineLevel="0" collapsed="false">
      <c r="A28" s="15" t="s">
        <v>53</v>
      </c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8" t="n">
        <f aca="false">SUM(C28:N28)</f>
        <v>0</v>
      </c>
    </row>
    <row r="29" customFormat="false" ht="15" hidden="false" customHeight="false" outlineLevel="0" collapsed="false">
      <c r="A29" s="7" t="s">
        <v>54</v>
      </c>
      <c r="C29" s="19" t="n">
        <f aca="false">SUM(C16:C28)</f>
        <v>0</v>
      </c>
      <c r="D29" s="19" t="n">
        <f aca="false">SUM(D16:D28)</f>
        <v>0</v>
      </c>
      <c r="E29" s="19" t="n">
        <f aca="false">SUM(E16:E28)</f>
        <v>0</v>
      </c>
      <c r="F29" s="19" t="n">
        <f aca="false">SUM(F16:F28)</f>
        <v>0</v>
      </c>
      <c r="G29" s="19" t="n">
        <f aca="false">SUM(G16:G28)</f>
        <v>0</v>
      </c>
      <c r="H29" s="19" t="n">
        <f aca="false">SUM(H16:H28)</f>
        <v>0</v>
      </c>
      <c r="I29" s="19" t="n">
        <f aca="false">SUM(I16:I28)</f>
        <v>0</v>
      </c>
      <c r="J29" s="19" t="n">
        <f aca="false">SUM(J16:J28)</f>
        <v>0</v>
      </c>
      <c r="K29" s="19" t="n">
        <f aca="false">SUM(K16:K28)</f>
        <v>0</v>
      </c>
      <c r="L29" s="19" t="n">
        <f aca="false">SUM(L16:L28)</f>
        <v>0</v>
      </c>
      <c r="M29" s="19" t="n">
        <f aca="false">SUM(M16:M28)</f>
        <v>0</v>
      </c>
      <c r="N29" s="19" t="n">
        <f aca="false">SUM(N16:N28)</f>
        <v>0</v>
      </c>
      <c r="O29" s="19" t="n">
        <f aca="false">SUM(O16:O28)</f>
        <v>0</v>
      </c>
    </row>
    <row r="31" customFormat="false" ht="15" hidden="false" customHeight="false" outlineLevel="0" collapsed="false">
      <c r="A31" s="7" t="s">
        <v>55</v>
      </c>
      <c r="C31" s="18" t="n">
        <f aca="false">C13-C29</f>
        <v>0</v>
      </c>
      <c r="D31" s="18" t="n">
        <f aca="false">D13-D29</f>
        <v>0</v>
      </c>
      <c r="E31" s="18" t="n">
        <f aca="false">E13-E29</f>
        <v>0</v>
      </c>
      <c r="F31" s="18" t="n">
        <f aca="false">F13-F29</f>
        <v>0</v>
      </c>
      <c r="G31" s="18" t="n">
        <f aca="false">G13-G29</f>
        <v>0</v>
      </c>
      <c r="H31" s="18" t="n">
        <f aca="false">H13-H29</f>
        <v>0</v>
      </c>
      <c r="I31" s="18" t="n">
        <f aca="false">I13-I29</f>
        <v>0</v>
      </c>
      <c r="J31" s="18" t="n">
        <f aca="false">J13-J29</f>
        <v>0</v>
      </c>
      <c r="K31" s="18" t="n">
        <f aca="false">K13-K29</f>
        <v>0</v>
      </c>
      <c r="L31" s="18" t="n">
        <f aca="false">L13-L29</f>
        <v>0</v>
      </c>
      <c r="M31" s="18" t="n">
        <f aca="false">M13-M29</f>
        <v>0</v>
      </c>
      <c r="N31" s="18" t="n">
        <f aca="false">N13-N29</f>
        <v>0</v>
      </c>
      <c r="O31" s="18" t="n">
        <f aca="false">SUM(C31:N31)</f>
        <v>0</v>
      </c>
    </row>
    <row r="32" customFormat="false" ht="15" hidden="false" customHeight="false" outlineLevel="0" collapsed="false">
      <c r="A32" s="15" t="s">
        <v>56</v>
      </c>
      <c r="C32" s="20" t="n">
        <f aca="false">$C$4</f>
        <v>0</v>
      </c>
      <c r="D32" s="20" t="n">
        <f aca="false">C33</f>
        <v>0</v>
      </c>
      <c r="E32" s="20" t="n">
        <f aca="false">D33</f>
        <v>0</v>
      </c>
      <c r="F32" s="20" t="n">
        <f aca="false">E33</f>
        <v>0</v>
      </c>
      <c r="G32" s="20" t="n">
        <f aca="false">F33</f>
        <v>0</v>
      </c>
      <c r="H32" s="20" t="n">
        <f aca="false">G33</f>
        <v>0</v>
      </c>
      <c r="I32" s="20" t="n">
        <f aca="false">H33</f>
        <v>0</v>
      </c>
      <c r="J32" s="20" t="n">
        <f aca="false">I33</f>
        <v>0</v>
      </c>
      <c r="K32" s="20" t="n">
        <f aca="false">J33</f>
        <v>0</v>
      </c>
      <c r="L32" s="20" t="n">
        <f aca="false">K33</f>
        <v>0</v>
      </c>
      <c r="M32" s="20" t="n">
        <f aca="false">L33</f>
        <v>0</v>
      </c>
      <c r="N32" s="20" t="n">
        <f aca="false">M33</f>
        <v>0</v>
      </c>
    </row>
    <row r="33" customFormat="false" ht="15" hidden="false" customHeight="false" outlineLevel="0" collapsed="false">
      <c r="A33" s="21" t="s">
        <v>57</v>
      </c>
      <c r="C33" s="22" t="n">
        <f aca="false">C32+C31</f>
        <v>0</v>
      </c>
      <c r="D33" s="22" t="n">
        <f aca="false">D32+D31</f>
        <v>0</v>
      </c>
      <c r="E33" s="22" t="n">
        <f aca="false">E32+E31</f>
        <v>0</v>
      </c>
      <c r="F33" s="22" t="n">
        <f aca="false">F32+F31</f>
        <v>0</v>
      </c>
      <c r="G33" s="22" t="n">
        <f aca="false">G32+G31</f>
        <v>0</v>
      </c>
      <c r="H33" s="22" t="n">
        <f aca="false">H32+H31</f>
        <v>0</v>
      </c>
      <c r="I33" s="22" t="n">
        <f aca="false">I32+I31</f>
        <v>0</v>
      </c>
      <c r="J33" s="22" t="n">
        <f aca="false">J32+J31</f>
        <v>0</v>
      </c>
      <c r="K33" s="22" t="n">
        <f aca="false">K32+K31</f>
        <v>0</v>
      </c>
      <c r="L33" s="22" t="n">
        <f aca="false">L32+L31</f>
        <v>0</v>
      </c>
      <c r="M33" s="22" t="n">
        <f aca="false">M32+M31</f>
        <v>0</v>
      </c>
      <c r="N33" s="22" t="n">
        <f aca="false">N32+N31</f>
        <v>0</v>
      </c>
    </row>
    <row r="34" customFormat="false" ht="15" hidden="false" customHeight="false" outlineLevel="0" collapsed="false">
      <c r="A34" s="15" t="s">
        <v>58</v>
      </c>
      <c r="C34" s="23" t="str">
        <f aca="false">IF(C33&lt;0,"À découvert",IF(C33&lt;$C$5,"Sous le seuil","OK"))</f>
        <v>OK</v>
      </c>
      <c r="D34" s="23" t="str">
        <f aca="false">IF(D33&lt;0,"À découvert",IF(D33&lt;$C$5,"Sous le seuil","OK"))</f>
        <v>OK</v>
      </c>
      <c r="E34" s="23" t="str">
        <f aca="false">IF(E33&lt;0,"À découvert",IF(E33&lt;$C$5,"Sous le seuil","OK"))</f>
        <v>OK</v>
      </c>
      <c r="F34" s="23" t="str">
        <f aca="false">IF(F33&lt;0,"À découvert",IF(F33&lt;$C$5,"Sous le seuil","OK"))</f>
        <v>OK</v>
      </c>
      <c r="G34" s="23" t="str">
        <f aca="false">IF(G33&lt;0,"À découvert",IF(G33&lt;$C$5,"Sous le seuil","OK"))</f>
        <v>OK</v>
      </c>
      <c r="H34" s="23" t="str">
        <f aca="false">IF(H33&lt;0,"À découvert",IF(H33&lt;$C$5,"Sous le seuil","OK"))</f>
        <v>OK</v>
      </c>
      <c r="I34" s="23" t="str">
        <f aca="false">IF(I33&lt;0,"À découvert",IF(I33&lt;$C$5,"Sous le seuil","OK"))</f>
        <v>OK</v>
      </c>
      <c r="J34" s="23" t="str">
        <f aca="false">IF(J33&lt;0,"À découvert",IF(J33&lt;$C$5,"Sous le seuil","OK"))</f>
        <v>OK</v>
      </c>
      <c r="K34" s="23" t="str">
        <f aca="false">IF(K33&lt;0,"À découvert",IF(K33&lt;$C$5,"Sous le seuil","OK"))</f>
        <v>OK</v>
      </c>
      <c r="L34" s="23" t="str">
        <f aca="false">IF(L33&lt;0,"À découvert",IF(L33&lt;$C$5,"Sous le seuil","OK"))</f>
        <v>OK</v>
      </c>
      <c r="M34" s="23" t="str">
        <f aca="false">IF(M33&lt;0,"À découvert",IF(M33&lt;$C$5,"Sous le seuil","OK"))</f>
        <v>OK</v>
      </c>
      <c r="N34" s="23" t="str">
        <f aca="false">IF(N33&lt;0,"À découvert",IF(N33&lt;$C$5,"Sous le seuil","OK"))</f>
        <v>OK</v>
      </c>
    </row>
    <row r="36" customFormat="false" ht="15" hidden="false" customHeight="false" outlineLevel="0" collapsed="false">
      <c r="A36" s="21" t="s">
        <v>59</v>
      </c>
    </row>
    <row r="37" customFormat="false" ht="15" hidden="false" customHeight="false" outlineLevel="0" collapsed="false">
      <c r="A37" s="15" t="s">
        <v>60</v>
      </c>
      <c r="C37" s="24" t="n">
        <f aca="false">MIN(C33:N33)</f>
        <v>0</v>
      </c>
      <c r="D37" s="24"/>
    </row>
    <row r="38" customFormat="false" ht="15" hidden="false" customHeight="false" outlineLevel="0" collapsed="false">
      <c r="A38" s="15" t="s">
        <v>61</v>
      </c>
      <c r="C38" s="25" t="n">
        <f aca="false">INDEX(C7:N7,MATCH(MIN(C33:N33),C33:N33,0))</f>
        <v>46327</v>
      </c>
      <c r="D38" s="25"/>
    </row>
    <row r="39" customFormat="false" ht="15" hidden="false" customHeight="false" outlineLevel="0" collapsed="false">
      <c r="A39" s="15" t="s">
        <v>62</v>
      </c>
      <c r="C39" s="7" t="n">
        <f aca="false">COUNTIF(C34:N34,"Sous le seuil")+COUNTIF(C34:N34,"À découvert")</f>
        <v>0</v>
      </c>
    </row>
    <row r="40" customFormat="false" ht="15" hidden="false" customHeight="false" outlineLevel="0" collapsed="false">
      <c r="A40" s="15" t="s">
        <v>63</v>
      </c>
      <c r="C40" s="24" t="n">
        <f aca="false">N33</f>
        <v>0</v>
      </c>
      <c r="D40" s="24"/>
    </row>
  </sheetData>
  <mergeCells count="6">
    <mergeCell ref="C3:D3"/>
    <mergeCell ref="C4:D4"/>
    <mergeCell ref="C5:D5"/>
    <mergeCell ref="C37:D37"/>
    <mergeCell ref="C38:D38"/>
    <mergeCell ref="C40:D40"/>
  </mergeCells>
  <conditionalFormatting sqref="C33:N33">
    <cfRule type="expression" priority="2" aboveAverage="0" equalAverage="0" bottom="0" percent="0" rank="0" text="" dxfId="0">
      <formula>C33&lt;0</formula>
    </cfRule>
    <cfRule type="expression" priority="3" aboveAverage="0" equalAverage="0" bottom="0" percent="0" rank="0" text="" dxfId="1">
      <formula>C33&lt;$C$5</formula>
    </cfRule>
  </conditionalFormatting>
  <conditionalFormatting sqref="C34:N34">
    <cfRule type="expression" priority="4" aboveAverage="0" equalAverage="0" bottom="0" percent="0" rank="0" text="" dxfId="2">
      <formula>C34="À découvert"</formula>
    </cfRule>
    <cfRule type="expression" priority="5" aboveAverage="0" equalAverage="0" bottom="0" percent="0" rank="0" text="" dxfId="3">
      <formula>C34="Sous le seuil"</formula>
    </cfRule>
    <cfRule type="expression" priority="6" aboveAverage="0" equalAverage="0" bottom="0" percent="0" rank="0" text="" dxfId="4">
      <formula>C34="OK"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46"/>
    <col collapsed="false" customWidth="true" hidden="false" outlineLevel="0" max="15" min="3" style="0" width="11.5"/>
  </cols>
  <sheetData>
    <row r="1" customFormat="false" ht="18.55" hidden="false" customHeight="false" outlineLevel="0" collapsed="false">
      <c r="A1" s="1" t="s">
        <v>64</v>
      </c>
    </row>
    <row r="2" customFormat="false" ht="15" hidden="false" customHeight="false" outlineLevel="0" collapsed="false">
      <c r="A2" s="6" t="s">
        <v>18</v>
      </c>
    </row>
    <row r="3" customFormat="false" ht="15" hidden="false" customHeight="false" outlineLevel="0" collapsed="false">
      <c r="A3" s="7" t="s">
        <v>19</v>
      </c>
      <c r="C3" s="8" t="n">
        <v>46023</v>
      </c>
      <c r="D3" s="8"/>
    </row>
    <row r="4" customFormat="false" ht="15" hidden="false" customHeight="false" outlineLevel="0" collapsed="false">
      <c r="A4" s="7" t="s">
        <v>20</v>
      </c>
      <c r="C4" s="9" t="n">
        <v>3500</v>
      </c>
      <c r="D4" s="9"/>
    </row>
    <row r="5" customFormat="false" ht="15" hidden="false" customHeight="false" outlineLevel="0" collapsed="false">
      <c r="A5" s="7" t="s">
        <v>21</v>
      </c>
      <c r="C5" s="9" t="n">
        <v>2000</v>
      </c>
      <c r="D5" s="9"/>
    </row>
    <row r="7" customFormat="false" ht="19.5" hidden="false" customHeight="true" outlineLevel="0" collapsed="false">
      <c r="A7" s="10"/>
      <c r="B7" s="10" t="s">
        <v>22</v>
      </c>
      <c r="C7" s="11" t="n">
        <f aca="false">$C$3</f>
        <v>46023</v>
      </c>
      <c r="D7" s="11" t="n">
        <f aca="false">EDATE($C$3,1)</f>
        <v>46054</v>
      </c>
      <c r="E7" s="11" t="n">
        <f aca="false">EDATE($C$3,2)</f>
        <v>46082</v>
      </c>
      <c r="F7" s="11" t="n">
        <f aca="false">EDATE($C$3,3)</f>
        <v>46113</v>
      </c>
      <c r="G7" s="11" t="n">
        <f aca="false">EDATE($C$3,4)</f>
        <v>46143</v>
      </c>
      <c r="H7" s="11" t="n">
        <f aca="false">EDATE($C$3,5)</f>
        <v>46174</v>
      </c>
      <c r="I7" s="11" t="n">
        <f aca="false">EDATE($C$3,6)</f>
        <v>46204</v>
      </c>
      <c r="J7" s="11" t="n">
        <f aca="false">EDATE($C$3,7)</f>
        <v>46235</v>
      </c>
      <c r="K7" s="11" t="n">
        <f aca="false">EDATE($C$3,8)</f>
        <v>46266</v>
      </c>
      <c r="L7" s="11" t="n">
        <f aca="false">EDATE($C$3,9)</f>
        <v>46296</v>
      </c>
      <c r="M7" s="11" t="n">
        <f aca="false">EDATE($C$3,10)</f>
        <v>46327</v>
      </c>
      <c r="N7" s="11" t="n">
        <f aca="false">EDATE($C$3,11)</f>
        <v>46357</v>
      </c>
      <c r="O7" s="12" t="s">
        <v>23</v>
      </c>
    </row>
    <row r="8" customFormat="false" ht="15" hidden="false" customHeight="false" outlineLevel="0" collapsed="false">
      <c r="A8" s="13" t="s">
        <v>24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customFormat="false" ht="24" hidden="false" customHeight="true" outlineLevel="0" collapsed="false">
      <c r="A9" s="15" t="s">
        <v>25</v>
      </c>
      <c r="B9" s="16" t="s">
        <v>26</v>
      </c>
      <c r="C9" s="17" t="n">
        <v>4000</v>
      </c>
      <c r="D9" s="17" t="n">
        <v>4500</v>
      </c>
      <c r="E9" s="17" t="n">
        <v>5000</v>
      </c>
      <c r="F9" s="17" t="n">
        <v>4200</v>
      </c>
      <c r="G9" s="17" t="n">
        <v>4800</v>
      </c>
      <c r="H9" s="17" t="n">
        <v>5200</v>
      </c>
      <c r="I9" s="17" t="n">
        <v>3800</v>
      </c>
      <c r="J9" s="17" t="n">
        <v>1500</v>
      </c>
      <c r="K9" s="17" t="n">
        <v>5000</v>
      </c>
      <c r="L9" s="17" t="n">
        <v>4600</v>
      </c>
      <c r="M9" s="17" t="n">
        <v>4400</v>
      </c>
      <c r="N9" s="17" t="n">
        <v>5500</v>
      </c>
      <c r="O9" s="18" t="n">
        <f aca="false">SUM(C9:N9)</f>
        <v>52500</v>
      </c>
    </row>
    <row r="10" customFormat="false" ht="15.75" hidden="false" customHeight="true" outlineLevel="0" collapsed="false">
      <c r="A10" s="15" t="s">
        <v>27</v>
      </c>
      <c r="B10" s="16" t="s">
        <v>28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 t="n">
        <f aca="false">SUM(C10:N10)</f>
        <v>0</v>
      </c>
    </row>
    <row r="11" customFormat="false" ht="15.75" hidden="false" customHeight="true" outlineLevel="0" collapsed="false">
      <c r="A11" s="15" t="s">
        <v>29</v>
      </c>
      <c r="B11" s="16" t="s">
        <v>30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 t="n">
        <f aca="false">SUM(C11:N11)</f>
        <v>0</v>
      </c>
    </row>
    <row r="12" customFormat="false" ht="15.75" hidden="false" customHeight="true" outlineLevel="0" collapsed="false">
      <c r="A12" s="15" t="s">
        <v>31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8" t="n">
        <f aca="false">SUM(C12:N12)</f>
        <v>0</v>
      </c>
    </row>
    <row r="13" customFormat="false" ht="15" hidden="false" customHeight="false" outlineLevel="0" collapsed="false">
      <c r="A13" s="7" t="s">
        <v>32</v>
      </c>
      <c r="C13" s="19" t="n">
        <f aca="false">SUM(C9:C12)</f>
        <v>4000</v>
      </c>
      <c r="D13" s="19" t="n">
        <f aca="false">SUM(D9:D12)</f>
        <v>4500</v>
      </c>
      <c r="E13" s="19" t="n">
        <f aca="false">SUM(E9:E12)</f>
        <v>5000</v>
      </c>
      <c r="F13" s="19" t="n">
        <f aca="false">SUM(F9:F12)</f>
        <v>4200</v>
      </c>
      <c r="G13" s="19" t="n">
        <f aca="false">SUM(G9:G12)</f>
        <v>4800</v>
      </c>
      <c r="H13" s="19" t="n">
        <f aca="false">SUM(H9:H12)</f>
        <v>5200</v>
      </c>
      <c r="I13" s="19" t="n">
        <f aca="false">SUM(I9:I12)</f>
        <v>3800</v>
      </c>
      <c r="J13" s="19" t="n">
        <f aca="false">SUM(J9:J12)</f>
        <v>1500</v>
      </c>
      <c r="K13" s="19" t="n">
        <f aca="false">SUM(K9:K12)</f>
        <v>5000</v>
      </c>
      <c r="L13" s="19" t="n">
        <f aca="false">SUM(L9:L12)</f>
        <v>4600</v>
      </c>
      <c r="M13" s="19" t="n">
        <f aca="false">SUM(M9:M12)</f>
        <v>4400</v>
      </c>
      <c r="N13" s="19" t="n">
        <f aca="false">SUM(N9:N12)</f>
        <v>5500</v>
      </c>
      <c r="O13" s="19" t="n">
        <f aca="false">SUM(O9:O12)</f>
        <v>52500</v>
      </c>
    </row>
    <row r="15" customFormat="false" ht="15" hidden="false" customHeight="false" outlineLevel="0" collapsed="false">
      <c r="A15" s="13" t="s">
        <v>33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customFormat="false" ht="15.75" hidden="false" customHeight="true" outlineLevel="0" collapsed="false">
      <c r="A16" s="15" t="s">
        <v>34</v>
      </c>
      <c r="B16" s="16" t="s">
        <v>35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8" t="n">
        <f aca="false">SUM(C16:N16)</f>
        <v>0</v>
      </c>
    </row>
    <row r="17" customFormat="false" ht="15.75" hidden="false" customHeight="true" outlineLevel="0" collapsed="false">
      <c r="A17" s="15" t="s">
        <v>36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 t="n">
        <f aca="false">SUM(C17:N17)</f>
        <v>0</v>
      </c>
    </row>
    <row r="18" customFormat="false" ht="15.75" hidden="false" customHeight="true" outlineLevel="0" collapsed="false">
      <c r="A18" s="15" t="s">
        <v>37</v>
      </c>
      <c r="B18" s="16"/>
      <c r="C18" s="17" t="n">
        <v>90</v>
      </c>
      <c r="D18" s="17" t="n">
        <v>90</v>
      </c>
      <c r="E18" s="17" t="n">
        <v>90</v>
      </c>
      <c r="F18" s="17" t="n">
        <v>90</v>
      </c>
      <c r="G18" s="17" t="n">
        <v>90</v>
      </c>
      <c r="H18" s="17" t="n">
        <v>90</v>
      </c>
      <c r="I18" s="17" t="n">
        <v>90</v>
      </c>
      <c r="J18" s="17" t="n">
        <v>90</v>
      </c>
      <c r="K18" s="17" t="n">
        <v>90</v>
      </c>
      <c r="L18" s="17" t="n">
        <v>90</v>
      </c>
      <c r="M18" s="17" t="n">
        <v>90</v>
      </c>
      <c r="N18" s="17" t="n">
        <v>90</v>
      </c>
      <c r="O18" s="18" t="n">
        <f aca="false">SUM(C18:N18)</f>
        <v>1080</v>
      </c>
    </row>
    <row r="19" customFormat="false" ht="15.75" hidden="false" customHeight="true" outlineLevel="0" collapsed="false">
      <c r="A19" s="15" t="s">
        <v>38</v>
      </c>
      <c r="B19" s="16"/>
      <c r="C19" s="17" t="n">
        <v>45</v>
      </c>
      <c r="D19" s="17" t="n">
        <v>45</v>
      </c>
      <c r="E19" s="17" t="n">
        <v>45</v>
      </c>
      <c r="F19" s="17" t="n">
        <v>45</v>
      </c>
      <c r="G19" s="17" t="n">
        <v>45</v>
      </c>
      <c r="H19" s="17" t="n">
        <v>45</v>
      </c>
      <c r="I19" s="17" t="n">
        <v>45</v>
      </c>
      <c r="J19" s="17" t="n">
        <v>45</v>
      </c>
      <c r="K19" s="17" t="n">
        <v>45</v>
      </c>
      <c r="L19" s="17" t="n">
        <v>45</v>
      </c>
      <c r="M19" s="17" t="n">
        <v>45</v>
      </c>
      <c r="N19" s="17" t="n">
        <v>45</v>
      </c>
      <c r="O19" s="18" t="n">
        <f aca="false">SUM(C19:N19)</f>
        <v>540</v>
      </c>
    </row>
    <row r="20" customFormat="false" ht="15.75" hidden="false" customHeight="true" outlineLevel="0" collapsed="false">
      <c r="A20" s="15" t="s">
        <v>39</v>
      </c>
      <c r="B20" s="16"/>
      <c r="C20" s="17" t="n">
        <v>0</v>
      </c>
      <c r="D20" s="17" t="n">
        <v>0</v>
      </c>
      <c r="E20" s="17" t="n">
        <v>1200</v>
      </c>
      <c r="F20" s="17" t="n">
        <v>0</v>
      </c>
      <c r="G20" s="17" t="n">
        <v>0</v>
      </c>
      <c r="H20" s="17" t="n">
        <v>0</v>
      </c>
      <c r="I20" s="17" t="n">
        <v>0</v>
      </c>
      <c r="J20" s="17" t="n">
        <v>0</v>
      </c>
      <c r="K20" s="17" t="n">
        <v>300</v>
      </c>
      <c r="L20" s="17" t="n">
        <v>0</v>
      </c>
      <c r="M20" s="17" t="n">
        <v>0</v>
      </c>
      <c r="N20" s="17" t="n">
        <v>0</v>
      </c>
      <c r="O20" s="18" t="n">
        <f aca="false">SUM(C20:N20)</f>
        <v>1500</v>
      </c>
    </row>
    <row r="21" customFormat="false" ht="15.75" hidden="false" customHeight="true" outlineLevel="0" collapsed="false">
      <c r="A21" s="15" t="s">
        <v>40</v>
      </c>
      <c r="B21" s="16" t="s">
        <v>41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8" t="n">
        <f aca="false">SUM(C21:N21)</f>
        <v>0</v>
      </c>
    </row>
    <row r="22" customFormat="false" ht="24" hidden="false" customHeight="true" outlineLevel="0" collapsed="false">
      <c r="A22" s="15" t="s">
        <v>42</v>
      </c>
      <c r="B22" s="16" t="s">
        <v>43</v>
      </c>
      <c r="C22" s="17" t="n">
        <v>2900</v>
      </c>
      <c r="D22" s="17" t="n">
        <v>2900</v>
      </c>
      <c r="E22" s="17" t="n">
        <v>2900</v>
      </c>
      <c r="F22" s="17" t="n">
        <v>2900</v>
      </c>
      <c r="G22" s="17" t="n">
        <v>2900</v>
      </c>
      <c r="H22" s="17" t="n">
        <v>2900</v>
      </c>
      <c r="I22" s="17" t="n">
        <v>2900</v>
      </c>
      <c r="J22" s="17" t="n">
        <v>2900</v>
      </c>
      <c r="K22" s="17" t="n">
        <v>2900</v>
      </c>
      <c r="L22" s="17" t="n">
        <v>2900</v>
      </c>
      <c r="M22" s="17" t="n">
        <v>2900</v>
      </c>
      <c r="N22" s="17" t="n">
        <v>2900</v>
      </c>
      <c r="O22" s="18" t="n">
        <f aca="false">SUM(C22:N22)</f>
        <v>34800</v>
      </c>
    </row>
    <row r="23" customFormat="false" ht="24" hidden="false" customHeight="true" outlineLevel="0" collapsed="false">
      <c r="A23" s="15" t="s">
        <v>44</v>
      </c>
      <c r="B23" s="16" t="s">
        <v>45</v>
      </c>
      <c r="C23" s="17" t="n">
        <v>1050</v>
      </c>
      <c r="D23" s="17" t="n">
        <v>1000</v>
      </c>
      <c r="E23" s="17" t="n">
        <v>1125</v>
      </c>
      <c r="F23" s="17" t="n">
        <v>1250</v>
      </c>
      <c r="G23" s="17" t="n">
        <v>1050</v>
      </c>
      <c r="H23" s="17" t="n">
        <v>1200</v>
      </c>
      <c r="I23" s="17" t="n">
        <v>1300</v>
      </c>
      <c r="J23" s="17" t="n">
        <v>950</v>
      </c>
      <c r="K23" s="17" t="n">
        <v>375</v>
      </c>
      <c r="L23" s="17" t="n">
        <v>1250</v>
      </c>
      <c r="M23" s="17" t="n">
        <v>1150</v>
      </c>
      <c r="N23" s="17" t="n">
        <v>1100</v>
      </c>
      <c r="O23" s="18" t="n">
        <f aca="false">SUM(C23:N23)</f>
        <v>12800</v>
      </c>
    </row>
    <row r="24" customFormat="false" ht="24" hidden="false" customHeight="true" outlineLevel="0" collapsed="false">
      <c r="A24" s="15" t="s">
        <v>46</v>
      </c>
      <c r="B24" s="16" t="s">
        <v>47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8" t="n">
        <f aca="false">SUM(C24:N24)</f>
        <v>0</v>
      </c>
    </row>
    <row r="25" customFormat="false" ht="15.75" hidden="false" customHeight="true" outlineLevel="0" collapsed="false">
      <c r="A25" s="15" t="s">
        <v>48</v>
      </c>
      <c r="B25" s="16" t="s">
        <v>49</v>
      </c>
      <c r="C25" s="17" t="n">
        <v>150</v>
      </c>
      <c r="D25" s="17" t="n">
        <v>150</v>
      </c>
      <c r="E25" s="17" t="n">
        <v>150</v>
      </c>
      <c r="F25" s="17" t="n">
        <v>150</v>
      </c>
      <c r="G25" s="17" t="n">
        <v>150</v>
      </c>
      <c r="H25" s="17" t="n">
        <v>150</v>
      </c>
      <c r="I25" s="17" t="n">
        <v>150</v>
      </c>
      <c r="J25" s="17" t="n">
        <v>150</v>
      </c>
      <c r="K25" s="17" t="n">
        <v>150</v>
      </c>
      <c r="L25" s="17" t="n">
        <v>150</v>
      </c>
      <c r="M25" s="17" t="n">
        <v>150</v>
      </c>
      <c r="N25" s="17" t="n">
        <v>150</v>
      </c>
      <c r="O25" s="18" t="n">
        <f aca="false">SUM(C25:N25)</f>
        <v>1800</v>
      </c>
    </row>
    <row r="26" customFormat="false" ht="24" hidden="false" customHeight="true" outlineLevel="0" collapsed="false">
      <c r="A26" s="15" t="s">
        <v>50</v>
      </c>
      <c r="B26" s="16" t="s">
        <v>51</v>
      </c>
      <c r="C26" s="17" t="n">
        <v>0</v>
      </c>
      <c r="D26" s="17" t="n">
        <v>0</v>
      </c>
      <c r="E26" s="17" t="n">
        <v>0</v>
      </c>
      <c r="F26" s="17" t="n">
        <v>0</v>
      </c>
      <c r="G26" s="17" t="n">
        <v>0</v>
      </c>
      <c r="H26" s="17" t="n">
        <v>0</v>
      </c>
      <c r="I26" s="17" t="n">
        <v>0</v>
      </c>
      <c r="J26" s="17" t="n">
        <v>0</v>
      </c>
      <c r="K26" s="17" t="n">
        <v>0</v>
      </c>
      <c r="L26" s="17" t="n">
        <v>0</v>
      </c>
      <c r="M26" s="17" t="n">
        <v>0</v>
      </c>
      <c r="N26" s="17" t="n">
        <v>450</v>
      </c>
      <c r="O26" s="18" t="n">
        <f aca="false">SUM(C26:N26)</f>
        <v>450</v>
      </c>
    </row>
    <row r="27" customFormat="false" ht="15.75" hidden="false" customHeight="true" outlineLevel="0" collapsed="false">
      <c r="A27" s="15" t="s">
        <v>52</v>
      </c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8" t="n">
        <f aca="false">SUM(C27:N27)</f>
        <v>0</v>
      </c>
    </row>
    <row r="28" customFormat="false" ht="15.75" hidden="false" customHeight="true" outlineLevel="0" collapsed="false">
      <c r="A28" s="15" t="s">
        <v>53</v>
      </c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8" t="n">
        <f aca="false">SUM(C28:N28)</f>
        <v>0</v>
      </c>
    </row>
    <row r="29" customFormat="false" ht="15" hidden="false" customHeight="false" outlineLevel="0" collapsed="false">
      <c r="A29" s="7" t="s">
        <v>54</v>
      </c>
      <c r="C29" s="19" t="n">
        <f aca="false">SUM(C16:C28)</f>
        <v>4235</v>
      </c>
      <c r="D29" s="19" t="n">
        <f aca="false">SUM(D16:D28)</f>
        <v>4185</v>
      </c>
      <c r="E29" s="19" t="n">
        <f aca="false">SUM(E16:E28)</f>
        <v>5510</v>
      </c>
      <c r="F29" s="19" t="n">
        <f aca="false">SUM(F16:F28)</f>
        <v>4435</v>
      </c>
      <c r="G29" s="19" t="n">
        <f aca="false">SUM(G16:G28)</f>
        <v>4235</v>
      </c>
      <c r="H29" s="19" t="n">
        <f aca="false">SUM(H16:H28)</f>
        <v>4385</v>
      </c>
      <c r="I29" s="19" t="n">
        <f aca="false">SUM(I16:I28)</f>
        <v>4485</v>
      </c>
      <c r="J29" s="19" t="n">
        <f aca="false">SUM(J16:J28)</f>
        <v>4135</v>
      </c>
      <c r="K29" s="19" t="n">
        <f aca="false">SUM(K16:K28)</f>
        <v>3860</v>
      </c>
      <c r="L29" s="19" t="n">
        <f aca="false">SUM(L16:L28)</f>
        <v>4435</v>
      </c>
      <c r="M29" s="19" t="n">
        <f aca="false">SUM(M16:M28)</f>
        <v>4335</v>
      </c>
      <c r="N29" s="19" t="n">
        <f aca="false">SUM(N16:N28)</f>
        <v>4735</v>
      </c>
      <c r="O29" s="19" t="n">
        <f aca="false">SUM(O16:O28)</f>
        <v>52970</v>
      </c>
    </row>
    <row r="31" customFormat="false" ht="15" hidden="false" customHeight="false" outlineLevel="0" collapsed="false">
      <c r="A31" s="7" t="s">
        <v>55</v>
      </c>
      <c r="C31" s="18" t="n">
        <f aca="false">C13-C29</f>
        <v>-235</v>
      </c>
      <c r="D31" s="18" t="n">
        <f aca="false">D13-D29</f>
        <v>315</v>
      </c>
      <c r="E31" s="18" t="n">
        <f aca="false">E13-E29</f>
        <v>-510</v>
      </c>
      <c r="F31" s="18" t="n">
        <f aca="false">F13-F29</f>
        <v>-235</v>
      </c>
      <c r="G31" s="18" t="n">
        <f aca="false">G13-G29</f>
        <v>565</v>
      </c>
      <c r="H31" s="18" t="n">
        <f aca="false">H13-H29</f>
        <v>815</v>
      </c>
      <c r="I31" s="18" t="n">
        <f aca="false">I13-I29</f>
        <v>-685</v>
      </c>
      <c r="J31" s="18" t="n">
        <f aca="false">J13-J29</f>
        <v>-2635</v>
      </c>
      <c r="K31" s="18" t="n">
        <f aca="false">K13-K29</f>
        <v>1140</v>
      </c>
      <c r="L31" s="18" t="n">
        <f aca="false">L13-L29</f>
        <v>165</v>
      </c>
      <c r="M31" s="18" t="n">
        <f aca="false">M13-M29</f>
        <v>65</v>
      </c>
      <c r="N31" s="18" t="n">
        <f aca="false">N13-N29</f>
        <v>765</v>
      </c>
      <c r="O31" s="18" t="n">
        <f aca="false">SUM(C31:N31)</f>
        <v>-470</v>
      </c>
    </row>
    <row r="32" customFormat="false" ht="15" hidden="false" customHeight="false" outlineLevel="0" collapsed="false">
      <c r="A32" s="15" t="s">
        <v>56</v>
      </c>
      <c r="C32" s="20" t="n">
        <f aca="false">$C$4</f>
        <v>3500</v>
      </c>
      <c r="D32" s="20" t="n">
        <f aca="false">C33</f>
        <v>3265</v>
      </c>
      <c r="E32" s="20" t="n">
        <f aca="false">D33</f>
        <v>3580</v>
      </c>
      <c r="F32" s="20" t="n">
        <f aca="false">E33</f>
        <v>3070</v>
      </c>
      <c r="G32" s="20" t="n">
        <f aca="false">F33</f>
        <v>2835</v>
      </c>
      <c r="H32" s="20" t="n">
        <f aca="false">G33</f>
        <v>3400</v>
      </c>
      <c r="I32" s="20" t="n">
        <f aca="false">H33</f>
        <v>4215</v>
      </c>
      <c r="J32" s="20" t="n">
        <f aca="false">I33</f>
        <v>3530</v>
      </c>
      <c r="K32" s="20" t="n">
        <f aca="false">J33</f>
        <v>895</v>
      </c>
      <c r="L32" s="20" t="n">
        <f aca="false">K33</f>
        <v>2035</v>
      </c>
      <c r="M32" s="20" t="n">
        <f aca="false">L33</f>
        <v>2200</v>
      </c>
      <c r="N32" s="20" t="n">
        <f aca="false">M33</f>
        <v>2265</v>
      </c>
    </row>
    <row r="33" customFormat="false" ht="15" hidden="false" customHeight="false" outlineLevel="0" collapsed="false">
      <c r="A33" s="21" t="s">
        <v>57</v>
      </c>
      <c r="C33" s="22" t="n">
        <f aca="false">C32+C31</f>
        <v>3265</v>
      </c>
      <c r="D33" s="22" t="n">
        <f aca="false">D32+D31</f>
        <v>3580</v>
      </c>
      <c r="E33" s="22" t="n">
        <f aca="false">E32+E31</f>
        <v>3070</v>
      </c>
      <c r="F33" s="22" t="n">
        <f aca="false">F32+F31</f>
        <v>2835</v>
      </c>
      <c r="G33" s="22" t="n">
        <f aca="false">G32+G31</f>
        <v>3400</v>
      </c>
      <c r="H33" s="22" t="n">
        <f aca="false">H32+H31</f>
        <v>4215</v>
      </c>
      <c r="I33" s="22" t="n">
        <f aca="false">I32+I31</f>
        <v>3530</v>
      </c>
      <c r="J33" s="22" t="n">
        <f aca="false">J32+J31</f>
        <v>895</v>
      </c>
      <c r="K33" s="22" t="n">
        <f aca="false">K32+K31</f>
        <v>2035</v>
      </c>
      <c r="L33" s="22" t="n">
        <f aca="false">L32+L31</f>
        <v>2200</v>
      </c>
      <c r="M33" s="22" t="n">
        <f aca="false">M32+M31</f>
        <v>2265</v>
      </c>
      <c r="N33" s="22" t="n">
        <f aca="false">N32+N31</f>
        <v>3030</v>
      </c>
    </row>
    <row r="34" customFormat="false" ht="15" hidden="false" customHeight="false" outlineLevel="0" collapsed="false">
      <c r="A34" s="15" t="s">
        <v>58</v>
      </c>
      <c r="C34" s="23" t="str">
        <f aca="false">IF(C33&lt;0,"À découvert",IF(C33&lt;$C$5,"Sous le seuil","OK"))</f>
        <v>OK</v>
      </c>
      <c r="D34" s="23" t="str">
        <f aca="false">IF(D33&lt;0,"À découvert",IF(D33&lt;$C$5,"Sous le seuil","OK"))</f>
        <v>OK</v>
      </c>
      <c r="E34" s="23" t="str">
        <f aca="false">IF(E33&lt;0,"À découvert",IF(E33&lt;$C$5,"Sous le seuil","OK"))</f>
        <v>OK</v>
      </c>
      <c r="F34" s="23" t="str">
        <f aca="false">IF(F33&lt;0,"À découvert",IF(F33&lt;$C$5,"Sous le seuil","OK"))</f>
        <v>OK</v>
      </c>
      <c r="G34" s="23" t="str">
        <f aca="false">IF(G33&lt;0,"À découvert",IF(G33&lt;$C$5,"Sous le seuil","OK"))</f>
        <v>OK</v>
      </c>
      <c r="H34" s="23" t="str">
        <f aca="false">IF(H33&lt;0,"À découvert",IF(H33&lt;$C$5,"Sous le seuil","OK"))</f>
        <v>OK</v>
      </c>
      <c r="I34" s="23" t="str">
        <f aca="false">IF(I33&lt;0,"À découvert",IF(I33&lt;$C$5,"Sous le seuil","OK"))</f>
        <v>OK</v>
      </c>
      <c r="J34" s="23" t="str">
        <f aca="false">IF(J33&lt;0,"À découvert",IF(J33&lt;$C$5,"Sous le seuil","OK"))</f>
        <v>Sous le seuil</v>
      </c>
      <c r="K34" s="23" t="str">
        <f aca="false">IF(K33&lt;0,"À découvert",IF(K33&lt;$C$5,"Sous le seuil","OK"))</f>
        <v>OK</v>
      </c>
      <c r="L34" s="23" t="str">
        <f aca="false">IF(L33&lt;0,"À découvert",IF(L33&lt;$C$5,"Sous le seuil","OK"))</f>
        <v>OK</v>
      </c>
      <c r="M34" s="23" t="str">
        <f aca="false">IF(M33&lt;0,"À découvert",IF(M33&lt;$C$5,"Sous le seuil","OK"))</f>
        <v>OK</v>
      </c>
      <c r="N34" s="23" t="str">
        <f aca="false">IF(N33&lt;0,"À découvert",IF(N33&lt;$C$5,"Sous le seuil","OK"))</f>
        <v>OK</v>
      </c>
    </row>
    <row r="36" customFormat="false" ht="15" hidden="false" customHeight="false" outlineLevel="0" collapsed="false">
      <c r="A36" s="21" t="s">
        <v>59</v>
      </c>
    </row>
    <row r="37" customFormat="false" ht="15" hidden="false" customHeight="false" outlineLevel="0" collapsed="false">
      <c r="A37" s="15" t="s">
        <v>60</v>
      </c>
      <c r="C37" s="24" t="n">
        <f aca="false">MIN(C33:N33)</f>
        <v>895</v>
      </c>
      <c r="D37" s="24"/>
    </row>
    <row r="38" customFormat="false" ht="15" hidden="false" customHeight="false" outlineLevel="0" collapsed="false">
      <c r="A38" s="15" t="s">
        <v>61</v>
      </c>
      <c r="C38" s="25" t="n">
        <f aca="false">INDEX(C7:N7,MATCH(MIN(C33:N33),C33:N33,0))</f>
        <v>46235</v>
      </c>
      <c r="D38" s="25"/>
    </row>
    <row r="39" customFormat="false" ht="15" hidden="false" customHeight="false" outlineLevel="0" collapsed="false">
      <c r="A39" s="15" t="s">
        <v>62</v>
      </c>
      <c r="C39" s="7" t="n">
        <f aca="false">COUNTIF(C34:N34,"Sous le seuil")+COUNTIF(C34:N34,"À découvert")</f>
        <v>1</v>
      </c>
    </row>
    <row r="40" customFormat="false" ht="15" hidden="false" customHeight="false" outlineLevel="0" collapsed="false">
      <c r="A40" s="15" t="s">
        <v>63</v>
      </c>
      <c r="C40" s="24" t="n">
        <f aca="false">N33</f>
        <v>3030</v>
      </c>
      <c r="D40" s="24"/>
    </row>
  </sheetData>
  <mergeCells count="6">
    <mergeCell ref="C3:D3"/>
    <mergeCell ref="C4:D4"/>
    <mergeCell ref="C5:D5"/>
    <mergeCell ref="C37:D37"/>
    <mergeCell ref="C38:D38"/>
    <mergeCell ref="C40:D40"/>
  </mergeCells>
  <conditionalFormatting sqref="C33:N33">
    <cfRule type="expression" priority="2" aboveAverage="0" equalAverage="0" bottom="0" percent="0" rank="0" text="" dxfId="0">
      <formula>C33&lt;0</formula>
    </cfRule>
    <cfRule type="expression" priority="3" aboveAverage="0" equalAverage="0" bottom="0" percent="0" rank="0" text="" dxfId="1">
      <formula>C33&lt;$C$5</formula>
    </cfRule>
  </conditionalFormatting>
  <conditionalFormatting sqref="C34:N34">
    <cfRule type="expression" priority="4" aboveAverage="0" equalAverage="0" bottom="0" percent="0" rank="0" text="" dxfId="2">
      <formula>C34="À découvert"</formula>
    </cfRule>
    <cfRule type="expression" priority="5" aboveAverage="0" equalAverage="0" bottom="0" percent="0" rank="0" text="" dxfId="3">
      <formula>C34="Sous le seuil"</formula>
    </cfRule>
    <cfRule type="expression" priority="6" aboveAverage="0" equalAverage="0" bottom="0" percent="0" rank="0" text="" dxfId="4">
      <formula>C34="OK"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2026-10-05T19:47:21Z</dcterms:created>
  <dc:creator>openpyxl</dc:creator>
  <dc:description/>
  <dc:language>en-US</dc:language>
  <cp:lastModifiedBy/>
  <dcterms:modified xsi:type="dcterms:W3CDTF">2026-10-05T19:47:21Z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